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" i="12" l="1"/>
  <c r="F39" i="1" s="1"/>
  <c r="F40" i="1" s="1"/>
  <c r="G23" i="1" s="1"/>
  <c r="AD26" i="12"/>
  <c r="G39" i="1" s="1"/>
  <c r="G40" i="1" s="1"/>
  <c r="G25" i="1" s="1"/>
  <c r="G26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G24" i="12"/>
  <c r="M24" i="12" s="1"/>
  <c r="M23" i="12" s="1"/>
  <c r="I24" i="12"/>
  <c r="I23" i="12" s="1"/>
  <c r="G50" i="1" s="1"/>
  <c r="K24" i="12"/>
  <c r="K23" i="12" s="1"/>
  <c r="H50" i="1" s="1"/>
  <c r="O24" i="12"/>
  <c r="O23" i="12" s="1"/>
  <c r="Q24" i="12"/>
  <c r="Q23" i="12" s="1"/>
  <c r="U24" i="12"/>
  <c r="U23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I51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I8" i="12" l="1"/>
  <c r="G49" i="1" s="1"/>
  <c r="E16" i="1" s="1"/>
  <c r="E21" i="1" s="1"/>
  <c r="O8" i="12"/>
  <c r="U8" i="12"/>
  <c r="K8" i="12"/>
  <c r="H49" i="1" s="1"/>
  <c r="G16" i="1" s="1"/>
  <c r="G21" i="1" s="1"/>
  <c r="Q8" i="12"/>
  <c r="G8" i="12"/>
  <c r="G26" i="12" s="1"/>
  <c r="H39" i="1"/>
  <c r="H40" i="1" s="1"/>
  <c r="G24" i="1"/>
  <c r="G29" i="1"/>
  <c r="G28" i="1"/>
  <c r="M9" i="12"/>
  <c r="M8" i="12" s="1"/>
  <c r="I21" i="1"/>
  <c r="I39" i="1"/>
  <c r="I40" i="1" s="1"/>
  <c r="J39" i="1" s="1"/>
  <c r="J40" i="1" s="1"/>
  <c r="H51" i="1" l="1"/>
  <c r="G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<sst xmlns="http://schemas.openxmlformats.org/spreadsheetml/2006/main" count="181" uniqueCount="123">
  <si>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</si>
  <si>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</si>
  <si>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</si>
  <si>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</si>
  <si>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</si>
  <si>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</si>
  <si>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</si>
  <si>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</si>
  <si>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</si>
  <si>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</si>
  <si>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</si>
  <si>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</si>
  <si>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</si>
  <si>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</si>
  <si>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</si>
  <si>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</si>
  <si>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</si>
  <si>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</si>
  <si>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</si>
  <si>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</si>
  <si>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</si>
  <si>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</si>
  <si>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</si>
  <si>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</si>
  <si>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</si>
  <si>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</si>
  <si>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</si>
  <si>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</si>
  <si>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</si>
  <si>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</si>
  <si>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</si>
  <si>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</si>
  <si>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</si>
  <si>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</si>
  <si>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</si>
  <si>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</si>
  <si>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</si>
  <si>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</si>
  <si>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</si>
  <si>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</si>
  <si>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</si>
  <si>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</si>
  <si>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</si>
  <si>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Třeboň</t>
  </si>
  <si>
    <t>Rozpočet:</t>
  </si>
  <si>
    <t>Misto</t>
  </si>
  <si>
    <t>Město Třeboň</t>
  </si>
  <si>
    <t>Palackého nám. 46</t>
  </si>
  <si>
    <t>Třeboň-Třeboň II</t>
  </si>
  <si>
    <t>37901</t>
  </si>
  <si>
    <t>00247618</t>
  </si>
  <si>
    <t>CZ00247618</t>
  </si>
  <si>
    <t>Ing. Jan Makovička</t>
  </si>
  <si>
    <t>Na nábřeží 552</t>
  </si>
  <si>
    <t>Lomnice nad Lužnicí</t>
  </si>
  <si>
    <t>37816</t>
  </si>
  <si>
    <t>76211924</t>
  </si>
  <si>
    <t>Celkem za stavbu</t>
  </si>
  <si>
    <t>CZK</t>
  </si>
  <si>
    <t xml:space="preserve">Popis rozpočtu:  - </t>
  </si>
  <si>
    <t>Rozpočet obsahuje následnou péči v délce dvou let vč. doplnění mulče.</t>
  </si>
  <si>
    <t>Rekapitulace dílů</t>
  </si>
  <si>
    <t>Typ dílu</t>
  </si>
  <si>
    <t>1</t>
  </si>
  <si>
    <t>Zemní práce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</si>
  <si>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</si>
  <si>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</si>
  <si>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</si>
  <si>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</si>
  <si>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</si>
  <si>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</si>
  <si>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</si>
  <si>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</si>
  <si>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</si>
  <si>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</si>
  <si>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</si>
  <si>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</si>
  <si>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</si>
  <si>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</si>
  <si>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</si>
  <si>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</si>
  <si>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</si>
  <si>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</si>
  <si>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</si>
  <si>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</si>
  <si>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</si>
  <si>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</si>
  <si>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</si>
  <si>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</si>
  <si>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</si>
  <si>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</si>
  <si>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</si>
  <si>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</si>
  <si>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</si>
  <si>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</si>
  <si>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</si>
  <si>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Mulčování rostlin tl. do 0,1 m rovina, doplnění mulče</t>
  </si>
  <si>
    <t>m2</t>
  </si>
  <si>
    <t>POL1_0</t>
  </si>
  <si>
    <t>302</t>
  </si>
  <si>
    <t>VV</t>
  </si>
  <si>
    <t>Kůra mulčovací VL - kompostovaná</t>
  </si>
  <si>
    <t>m3</t>
  </si>
  <si>
    <t>POL3_0</t>
  </si>
  <si>
    <t>302*0,02</t>
  </si>
  <si>
    <t>Řez živých plotů přímých výšky do 3 m</t>
  </si>
  <si>
    <t>34*2</t>
  </si>
  <si>
    <t>Vypletí záhonu květin v rovině, 3x za vegetaci</t>
  </si>
  <si>
    <t>302*3*2</t>
  </si>
  <si>
    <t>Zalití rostlin vodou plochy nad 20 m2, 20 l/m2, 5x ročně</t>
  </si>
  <si>
    <t>302*0,02*5*2</t>
  </si>
  <si>
    <t>Odstranění odkvetlých částí trvalek</t>
  </si>
  <si>
    <t>290*2</t>
  </si>
  <si>
    <t>Odstranění odkvetlých částí letniček a cibulovin</t>
  </si>
  <si>
    <t>12*2</t>
  </si>
  <si>
    <t>Přesun hmot pro sadovnické a krajin. úpravy do 5km</t>
  </si>
  <si>
    <t>t</t>
  </si>
  <si>
    <t/>
  </si>
  <si>
    <t>SUM</t>
  </si>
  <si>
    <t>POPUZIV</t>
  </si>
  <si>
    <t>END</t>
  </si>
  <si>
    <t>ÚPRAVA VSTUPNÍHO PROSTORU ZŠ SOKOLSKÁ - SADOVÉ ÚPRAVY Rozvojová a udržovací péče druhý a třetí rok</t>
  </si>
  <si>
    <t>ÚPRAVA VSTUPNÍHO PROSTORU ZŠ SOKOLSKÁ - SADOVÉ ÚPRAVY - Rozvojová a udržovací péče druhý a třetí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</si>
</sst>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wrapText="1" shrinkToFit="1"/>
    </xf>
    <xf numFmtId="0" fontId="6" fillId="3" borderId="18" xfId="0" applyFont="1" applyFill="1" applyBorder="1" applyAlignment="1">
      <alignment horizontal="center" vertical="center" wrapText="1" shrinkToFit="1"/>
    </xf>
    <xf numFmtId="0" fontId="6" fillId="3" borderId="19" xfId="0" applyFont="1" applyFill="1" applyBorder="1" applyAlignment="1">
      <alignment horizontal="center" vertical="center" wrapText="1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3" xfId="0" applyNumberFormat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abSelected="1" topLeftCell="B1" zoomScaleNormal="100" zoomScaleSheetLayoutView="75" workbookViewId="0">
      <selection activeCell="I6" sqref="I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36.75" customHeight="1" x14ac:dyDescent="0.2">
      <c r="A2" s="4"/>
      <c r="B2" s="81" t="s">
        <v>40</v>
      </c>
      <c r="C2" s="82"/>
      <c r="D2" s="215" t="s">
        <v>121</v>
      </c>
      <c r="E2" s="216"/>
      <c r="F2" s="216"/>
      <c r="G2" s="216"/>
      <c r="H2" s="216"/>
      <c r="I2" s="216"/>
      <c r="J2" s="217"/>
      <c r="O2" s="2"/>
    </row>
    <row r="3" spans="1:15" ht="23.25" customHeight="1" x14ac:dyDescent="0.2">
      <c r="A3" s="4"/>
      <c r="B3" s="83" t="s">
        <v>45</v>
      </c>
      <c r="C3" s="84"/>
      <c r="D3" s="243" t="s">
        <v>43</v>
      </c>
      <c r="E3" s="244"/>
      <c r="F3" s="244"/>
      <c r="G3" s="244"/>
      <c r="H3" s="244"/>
      <c r="I3" s="244"/>
      <c r="J3" s="24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52</v>
      </c>
      <c r="E11" s="222"/>
      <c r="F11" s="222"/>
      <c r="G11" s="222"/>
      <c r="H11" s="28" t="s">
        <v>33</v>
      </c>
      <c r="I11" s="94" t="s">
        <v>56</v>
      </c>
      <c r="J11" s="11"/>
    </row>
    <row r="12" spans="1:15" ht="15.75" customHeight="1" x14ac:dyDescent="0.2">
      <c r="A12" s="4"/>
      <c r="B12" s="41"/>
      <c r="C12" s="26"/>
      <c r="D12" s="241" t="s">
        <v>53</v>
      </c>
      <c r="E12" s="241"/>
      <c r="F12" s="241"/>
      <c r="G12" s="24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55</v>
      </c>
      <c r="D13" s="242" t="s">
        <v>54</v>
      </c>
      <c r="E13" s="242"/>
      <c r="F13" s="242"/>
      <c r="G13" s="24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 t="s">
        <v>29</v>
      </c>
      <c r="F15" s="221"/>
      <c r="G15" s="239" t="s">
        <v>30</v>
      </c>
      <c r="H15" s="239"/>
      <c r="I15" s="239" t="s">
        <v>28</v>
      </c>
      <c r="J15" s="240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8">
        <f>SUMIF(F49:F50,A16,G49:G50)+SUMIF(F49:F50,"PSU",G49:G50)</f>
        <v>0</v>
      </c>
      <c r="F16" s="219"/>
      <c r="G16" s="218">
        <f>SUMIF(F49:F50,A16,H49:H50)+SUMIF(F49:F50,"PSU",H49:H50)</f>
        <v>0</v>
      </c>
      <c r="H16" s="219"/>
      <c r="I16" s="218">
        <f>SUMIF(F49:F50,A16,I49:I50)+SUMIF(F49:F50,"PSU",I49:I50)</f>
        <v>0</v>
      </c>
      <c r="J16" s="220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8">
        <f>SUMIF(F49:F50,A17,G49:G50)</f>
        <v>0</v>
      </c>
      <c r="F17" s="219"/>
      <c r="G17" s="218">
        <f>SUMIF(F49:F50,A17,H49:H50)</f>
        <v>0</v>
      </c>
      <c r="H17" s="219"/>
      <c r="I17" s="218">
        <f>SUMIF(F49:F50,A17,I49:I50)</f>
        <v>0</v>
      </c>
      <c r="J17" s="220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8">
        <f>SUMIF(F49:F50,A18,G49:G50)</f>
        <v>0</v>
      </c>
      <c r="F18" s="219"/>
      <c r="G18" s="218">
        <f>SUMIF(F49:F50,A18,H49:H50)</f>
        <v>0</v>
      </c>
      <c r="H18" s="219"/>
      <c r="I18" s="218">
        <f>SUMIF(F49:F50,A18,I49:I50)</f>
        <v>0</v>
      </c>
      <c r="J18" s="220"/>
    </row>
    <row r="19" spans="1:10" ht="23.25" customHeight="1" x14ac:dyDescent="0.2">
      <c r="A19" s="139" t="s">
        <v>67</v>
      </c>
      <c r="B19" s="140" t="s">
        <v>26</v>
      </c>
      <c r="C19" s="58"/>
      <c r="D19" s="59"/>
      <c r="E19" s="218">
        <f>SUMIF(F49:F50,A19,G49:G50)</f>
        <v>0</v>
      </c>
      <c r="F19" s="219"/>
      <c r="G19" s="218">
        <f>SUMIF(F49:F50,A19,H49:H50)</f>
        <v>0</v>
      </c>
      <c r="H19" s="219"/>
      <c r="I19" s="218">
        <f>SUMIF(F49:F50,A19,I49:I50)</f>
        <v>0</v>
      </c>
      <c r="J19" s="220"/>
    </row>
    <row r="20" spans="1:10" ht="23.25" customHeight="1" x14ac:dyDescent="0.2">
      <c r="A20" s="139" t="s">
        <v>68</v>
      </c>
      <c r="B20" s="140" t="s">
        <v>27</v>
      </c>
      <c r="C20" s="58"/>
      <c r="D20" s="59"/>
      <c r="E20" s="218">
        <f>SUMIF(F49:F50,A20,G49:G50)</f>
        <v>0</v>
      </c>
      <c r="F20" s="219"/>
      <c r="G20" s="218">
        <f>SUMIF(F49:F50,A20,H49:H50)</f>
        <v>0</v>
      </c>
      <c r="H20" s="219"/>
      <c r="I20" s="218">
        <f>SUMIF(F49:F50,A20,I49:I50)</f>
        <v>0</v>
      </c>
      <c r="J20" s="220"/>
    </row>
    <row r="21" spans="1:10" ht="23.25" customHeight="1" x14ac:dyDescent="0.2">
      <c r="A21" s="4"/>
      <c r="B21" s="74" t="s">
        <v>28</v>
      </c>
      <c r="C21" s="75"/>
      <c r="D21" s="76"/>
      <c r="E21" s="228">
        <f>SUM(E16:F20)</f>
        <v>0</v>
      </c>
      <c r="F21" s="237"/>
      <c r="G21" s="228">
        <f>SUM(G16:H20)</f>
        <v>0</v>
      </c>
      <c r="H21" s="237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6">
        <f>ZakladDPHSni+DPHSni+ZakladDPHZakl+DPHZakl+Zaokrouhleni</f>
        <v>0</v>
      </c>
      <c r="H29" s="236"/>
      <c r="I29" s="236"/>
      <c r="J29" s="11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43143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/>
      <c r="C39" s="205"/>
      <c r="D39" s="206"/>
      <c r="E39" s="206"/>
      <c r="F39" s="108">
        <f>' Pol'!AC26</f>
        <v>0</v>
      </c>
      <c r="G39" s="109">
        <f>' Pol'!AD26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07" t="s">
        <v>57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59</v>
      </c>
    </row>
    <row r="43" spans="1:52" x14ac:dyDescent="0.2">
      <c r="B43" s="210" t="s">
        <v>60</v>
      </c>
      <c r="C43" s="210"/>
      <c r="D43" s="210"/>
      <c r="E43" s="210"/>
      <c r="F43" s="210"/>
      <c r="G43" s="210"/>
      <c r="H43" s="210"/>
      <c r="I43" s="210"/>
      <c r="J43" s="210"/>
      <c r="AZ43" s="120" t="str">
        <f>B43</f>
        <v>Rozpočet obsahuje následnou péči v délce dvou let vč. doplnění mulče.</v>
      </c>
    </row>
    <row r="46" spans="1:52" ht="15.75" x14ac:dyDescent="0.25">
      <c r="B46" s="121" t="s">
        <v>61</v>
      </c>
    </row>
    <row r="48" spans="1:52" ht="25.5" customHeight="1" x14ac:dyDescent="0.2">
      <c r="A48" s="122"/>
      <c r="B48" s="125" t="s">
        <v>16</v>
      </c>
      <c r="C48" s="125" t="s">
        <v>5</v>
      </c>
      <c r="D48" s="126"/>
      <c r="E48" s="126"/>
      <c r="F48" s="129" t="s">
        <v>62</v>
      </c>
      <c r="G48" s="129" t="s">
        <v>29</v>
      </c>
      <c r="H48" s="129" t="s">
        <v>30</v>
      </c>
      <c r="I48" s="211" t="s">
        <v>28</v>
      </c>
      <c r="J48" s="211"/>
    </row>
    <row r="49" spans="1:10" ht="25.5" customHeight="1" x14ac:dyDescent="0.2">
      <c r="A49" s="123"/>
      <c r="B49" s="130" t="s">
        <v>63</v>
      </c>
      <c r="C49" s="213" t="s">
        <v>64</v>
      </c>
      <c r="D49" s="214"/>
      <c r="E49" s="214"/>
      <c r="F49" s="132" t="s">
        <v>23</v>
      </c>
      <c r="G49" s="133">
        <f>' Pol'!I8</f>
        <v>0</v>
      </c>
      <c r="H49" s="133">
        <f>' Pol'!K8</f>
        <v>0</v>
      </c>
      <c r="I49" s="212"/>
      <c r="J49" s="212"/>
    </row>
    <row r="50" spans="1:10" ht="25.5" customHeight="1" x14ac:dyDescent="0.2">
      <c r="A50" s="123"/>
      <c r="B50" s="131" t="s">
        <v>65</v>
      </c>
      <c r="C50" s="202" t="s">
        <v>66</v>
      </c>
      <c r="D50" s="203"/>
      <c r="E50" s="203"/>
      <c r="F50" s="134" t="s">
        <v>23</v>
      </c>
      <c r="G50" s="135">
        <f>' Pol'!I23</f>
        <v>0</v>
      </c>
      <c r="H50" s="135">
        <f>' Pol'!K23</f>
        <v>0</v>
      </c>
      <c r="I50" s="201"/>
      <c r="J50" s="201"/>
    </row>
    <row r="51" spans="1:10" ht="25.5" customHeight="1" x14ac:dyDescent="0.2">
      <c r="A51" s="124"/>
      <c r="B51" s="127" t="s">
        <v>1</v>
      </c>
      <c r="C51" s="127"/>
      <c r="D51" s="128"/>
      <c r="E51" s="128"/>
      <c r="F51" s="136"/>
      <c r="G51" s="137">
        <f>SUM(G49:G50)</f>
        <v>0</v>
      </c>
      <c r="H51" s="137">
        <f>SUM(H49:H50)</f>
        <v>0</v>
      </c>
      <c r="I51" s="204">
        <f>SUM(I49:I50)</f>
        <v>0</v>
      </c>
      <c r="J51" s="204"/>
    </row>
    <row r="52" spans="1:10" x14ac:dyDescent="0.2">
      <c r="F52" s="138"/>
      <c r="G52" s="96"/>
      <c r="H52" s="138"/>
      <c r="I52" s="96"/>
      <c r="J52" s="96"/>
    </row>
    <row r="53" spans="1:10" x14ac:dyDescent="0.2">
      <c r="F53" s="138"/>
      <c r="G53" s="96"/>
      <c r="H53" s="138"/>
      <c r="I53" s="96"/>
      <c r="J53" s="96"/>
    </row>
    <row r="54" spans="1:10" x14ac:dyDescent="0.2">
      <c r="F54" s="138"/>
      <c r="G54" s="96"/>
      <c r="H54" s="138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70</v>
      </c>
    </row>
    <row r="2" spans="1:60" ht="33" customHeight="1" x14ac:dyDescent="0.2">
      <c r="A2" s="143" t="s">
        <v>69</v>
      </c>
      <c r="B2" s="141"/>
      <c r="C2" s="263" t="s">
        <v>122</v>
      </c>
      <c r="D2" s="264"/>
      <c r="E2" s="264"/>
      <c r="F2" s="264"/>
      <c r="G2" s="265"/>
      <c r="AE2" t="s">
        <v>71</v>
      </c>
    </row>
    <row r="3" spans="1:60" ht="24.95" customHeight="1" x14ac:dyDescent="0.2">
      <c r="A3" s="144" t="s">
        <v>7</v>
      </c>
      <c r="B3" s="142"/>
      <c r="C3" s="266" t="s">
        <v>43</v>
      </c>
      <c r="D3" s="267"/>
      <c r="E3" s="267"/>
      <c r="F3" s="267"/>
      <c r="G3" s="268"/>
      <c r="AE3" t="s">
        <v>72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73</v>
      </c>
    </row>
    <row r="5" spans="1:60" hidden="1" x14ac:dyDescent="0.2">
      <c r="A5" s="145" t="s">
        <v>74</v>
      </c>
      <c r="B5" s="146"/>
      <c r="C5" s="147"/>
      <c r="D5" s="148"/>
      <c r="E5" s="148"/>
      <c r="F5" s="148"/>
      <c r="G5" s="149"/>
      <c r="AE5" t="s">
        <v>75</v>
      </c>
    </row>
    <row r="7" spans="1:60" ht="38.25" x14ac:dyDescent="0.2">
      <c r="A7" s="154" t="s">
        <v>76</v>
      </c>
      <c r="B7" s="155" t="s">
        <v>77</v>
      </c>
      <c r="C7" s="155" t="s">
        <v>78</v>
      </c>
      <c r="D7" s="154" t="s">
        <v>79</v>
      </c>
      <c r="E7" s="154" t="s">
        <v>80</v>
      </c>
      <c r="F7" s="150" t="s">
        <v>81</v>
      </c>
      <c r="G7" s="173" t="s">
        <v>28</v>
      </c>
      <c r="H7" s="174" t="s">
        <v>29</v>
      </c>
      <c r="I7" s="174" t="s">
        <v>82</v>
      </c>
      <c r="J7" s="174" t="s">
        <v>30</v>
      </c>
      <c r="K7" s="174" t="s">
        <v>83</v>
      </c>
      <c r="L7" s="174" t="s">
        <v>84</v>
      </c>
      <c r="M7" s="174" t="s">
        <v>85</v>
      </c>
      <c r="N7" s="174" t="s">
        <v>86</v>
      </c>
      <c r="O7" s="174" t="s">
        <v>87</v>
      </c>
      <c r="P7" s="174" t="s">
        <v>88</v>
      </c>
      <c r="Q7" s="174" t="s">
        <v>89</v>
      </c>
      <c r="R7" s="174" t="s">
        <v>90</v>
      </c>
      <c r="S7" s="174" t="s">
        <v>91</v>
      </c>
      <c r="T7" s="174" t="s">
        <v>92</v>
      </c>
      <c r="U7" s="157" t="s">
        <v>93</v>
      </c>
    </row>
    <row r="8" spans="1:60" x14ac:dyDescent="0.2">
      <c r="A8" s="175" t="s">
        <v>94</v>
      </c>
      <c r="B8" s="176" t="s">
        <v>63</v>
      </c>
      <c r="C8" s="177" t="s">
        <v>64</v>
      </c>
      <c r="D8" s="178"/>
      <c r="E8" s="179"/>
      <c r="F8" s="180"/>
      <c r="G8" s="180">
        <f>SUMIF(AE9:AE22,"&lt;&gt;NOR",G9:G22)</f>
        <v>0</v>
      </c>
      <c r="H8" s="180"/>
      <c r="I8" s="180">
        <f>SUM(I9:I22)</f>
        <v>0</v>
      </c>
      <c r="J8" s="180"/>
      <c r="K8" s="180">
        <f>SUM(K9:K22)</f>
        <v>0</v>
      </c>
      <c r="L8" s="180"/>
      <c r="M8" s="180">
        <f>SUM(M9:M22)</f>
        <v>0</v>
      </c>
      <c r="N8" s="156"/>
      <c r="O8" s="156">
        <f>SUM(O9:O22)</f>
        <v>3.6240000000000001</v>
      </c>
      <c r="P8" s="156"/>
      <c r="Q8" s="156">
        <f>SUM(Q9:Q22)</f>
        <v>0</v>
      </c>
      <c r="R8" s="156"/>
      <c r="S8" s="156"/>
      <c r="T8" s="175"/>
      <c r="U8" s="156">
        <f>SUM(U9:U22)</f>
        <v>333.93999999999994</v>
      </c>
      <c r="AE8" t="s">
        <v>95</v>
      </c>
    </row>
    <row r="9" spans="1:60" outlineLevel="1" x14ac:dyDescent="0.2">
      <c r="A9" s="152">
        <v>1</v>
      </c>
      <c r="B9" s="158"/>
      <c r="C9" s="193" t="s">
        <v>96</v>
      </c>
      <c r="D9" s="160" t="s">
        <v>97</v>
      </c>
      <c r="E9" s="167">
        <v>302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0.16</v>
      </c>
      <c r="U9" s="161">
        <f>ROUND(E9*T9,2)</f>
        <v>48.32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4" t="s">
        <v>99</v>
      </c>
      <c r="D10" s="163"/>
      <c r="E10" s="168">
        <v>302</v>
      </c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100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2</v>
      </c>
      <c r="B11" s="158"/>
      <c r="C11" s="193" t="s">
        <v>101</v>
      </c>
      <c r="D11" s="160" t="s">
        <v>102</v>
      </c>
      <c r="E11" s="167">
        <v>6.04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1">
        <v>0.6</v>
      </c>
      <c r="O11" s="161">
        <f>ROUND(E11*N11,5)</f>
        <v>3.6240000000000001</v>
      </c>
      <c r="P11" s="161">
        <v>0</v>
      </c>
      <c r="Q11" s="161">
        <f>ROUND(E11*P11,5)</f>
        <v>0</v>
      </c>
      <c r="R11" s="161"/>
      <c r="S11" s="161"/>
      <c r="T11" s="162">
        <v>0</v>
      </c>
      <c r="U11" s="161">
        <f>ROUND(E11*T11,2)</f>
        <v>0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4" t="s">
        <v>104</v>
      </c>
      <c r="D12" s="163"/>
      <c r="E12" s="168">
        <v>6.04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100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3</v>
      </c>
      <c r="B13" s="158"/>
      <c r="C13" s="193" t="s">
        <v>105</v>
      </c>
      <c r="D13" s="160" t="s">
        <v>97</v>
      </c>
      <c r="E13" s="167">
        <v>68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0.26800000000000002</v>
      </c>
      <c r="U13" s="161">
        <f>ROUND(E13*T13,2)</f>
        <v>18.22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98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4" t="s">
        <v>106</v>
      </c>
      <c r="D14" s="163"/>
      <c r="E14" s="168">
        <v>68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100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4</v>
      </c>
      <c r="B15" s="158"/>
      <c r="C15" s="193" t="s">
        <v>107</v>
      </c>
      <c r="D15" s="160" t="s">
        <v>97</v>
      </c>
      <c r="E15" s="167">
        <v>1812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0.127</v>
      </c>
      <c r="U15" s="161">
        <f>ROUND(E15*T15,2)</f>
        <v>230.12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4" t="s">
        <v>108</v>
      </c>
      <c r="D16" s="163"/>
      <c r="E16" s="168">
        <v>1812</v>
      </c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100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5</v>
      </c>
      <c r="B17" s="158"/>
      <c r="C17" s="193" t="s">
        <v>109</v>
      </c>
      <c r="D17" s="160" t="s">
        <v>102</v>
      </c>
      <c r="E17" s="167">
        <v>60.4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0.26</v>
      </c>
      <c r="U17" s="161">
        <f>ROUND(E17*T17,2)</f>
        <v>15.7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98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4" t="s">
        <v>110</v>
      </c>
      <c r="D18" s="163"/>
      <c r="E18" s="168">
        <v>60.4</v>
      </c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100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6</v>
      </c>
      <c r="B19" s="158"/>
      <c r="C19" s="193" t="s">
        <v>111</v>
      </c>
      <c r="D19" s="160" t="s">
        <v>97</v>
      </c>
      <c r="E19" s="167">
        <v>580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3.5999999999999997E-2</v>
      </c>
      <c r="U19" s="161">
        <f>ROUND(E19*T19,2)</f>
        <v>20.88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98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4" t="s">
        <v>112</v>
      </c>
      <c r="D20" s="163"/>
      <c r="E20" s="168">
        <v>580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100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7</v>
      </c>
      <c r="B21" s="158"/>
      <c r="C21" s="193" t="s">
        <v>113</v>
      </c>
      <c r="D21" s="160" t="s">
        <v>97</v>
      </c>
      <c r="E21" s="167">
        <v>24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2.9000000000000001E-2</v>
      </c>
      <c r="U21" s="161">
        <f>ROUND(E21*T21,2)</f>
        <v>0.7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8"/>
      <c r="C22" s="194" t="s">
        <v>114</v>
      </c>
      <c r="D22" s="163"/>
      <c r="E22" s="168">
        <v>24</v>
      </c>
      <c r="F22" s="171"/>
      <c r="G22" s="171"/>
      <c r="H22" s="171"/>
      <c r="I22" s="171"/>
      <c r="J22" s="171"/>
      <c r="K22" s="171"/>
      <c r="L22" s="171"/>
      <c r="M22" s="171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100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53" t="s">
        <v>94</v>
      </c>
      <c r="B23" s="159" t="s">
        <v>65</v>
      </c>
      <c r="C23" s="195" t="s">
        <v>66</v>
      </c>
      <c r="D23" s="164"/>
      <c r="E23" s="169"/>
      <c r="F23" s="172"/>
      <c r="G23" s="172">
        <f>SUMIF(AE24:AE24,"&lt;&gt;NOR",G24:G24)</f>
        <v>0</v>
      </c>
      <c r="H23" s="172"/>
      <c r="I23" s="172">
        <f>SUM(I24:I24)</f>
        <v>0</v>
      </c>
      <c r="J23" s="172"/>
      <c r="K23" s="172">
        <f>SUM(K24:K24)</f>
        <v>0</v>
      </c>
      <c r="L23" s="172"/>
      <c r="M23" s="172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6"/>
      <c r="U23" s="165">
        <f>SUM(U24:U24)</f>
        <v>6.93</v>
      </c>
      <c r="AE23" t="s">
        <v>95</v>
      </c>
    </row>
    <row r="24" spans="1:60" outlineLevel="1" x14ac:dyDescent="0.2">
      <c r="A24" s="181">
        <v>8</v>
      </c>
      <c r="B24" s="182"/>
      <c r="C24" s="196" t="s">
        <v>115</v>
      </c>
      <c r="D24" s="183" t="s">
        <v>116</v>
      </c>
      <c r="E24" s="184">
        <v>3.6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7">
        <v>0</v>
      </c>
      <c r="O24" s="187">
        <f>ROUND(E24*N24,5)</f>
        <v>0</v>
      </c>
      <c r="P24" s="187">
        <v>0</v>
      </c>
      <c r="Q24" s="187">
        <f>ROUND(E24*P24,5)</f>
        <v>0</v>
      </c>
      <c r="R24" s="187"/>
      <c r="S24" s="187"/>
      <c r="T24" s="188">
        <v>1.925</v>
      </c>
      <c r="U24" s="187">
        <f>ROUND(E24*T24,2)</f>
        <v>6.93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98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6"/>
      <c r="B25" s="7" t="s">
        <v>117</v>
      </c>
      <c r="C25" s="197" t="s">
        <v>117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189"/>
      <c r="B26" s="190">
        <v>26</v>
      </c>
      <c r="C26" s="198" t="s">
        <v>117</v>
      </c>
      <c r="D26" s="191"/>
      <c r="E26" s="191"/>
      <c r="F26" s="191"/>
      <c r="G26" s="192">
        <f>G8+G23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118</v>
      </c>
    </row>
    <row r="27" spans="1:60" x14ac:dyDescent="0.2">
      <c r="A27" s="6"/>
      <c r="B27" s="7" t="s">
        <v>117</v>
      </c>
      <c r="C27" s="197" t="s">
        <v>117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117</v>
      </c>
      <c r="C28" s="197" t="s">
        <v>117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69">
        <v>33</v>
      </c>
      <c r="B29" s="269"/>
      <c r="C29" s="270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0"/>
      <c r="B30" s="251"/>
      <c r="C30" s="252"/>
      <c r="D30" s="251"/>
      <c r="E30" s="251"/>
      <c r="F30" s="251"/>
      <c r="G30" s="25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119</v>
      </c>
    </row>
    <row r="31" spans="1:60" x14ac:dyDescent="0.2">
      <c r="A31" s="254"/>
      <c r="B31" s="255"/>
      <c r="C31" s="256"/>
      <c r="D31" s="255"/>
      <c r="E31" s="255"/>
      <c r="F31" s="255"/>
      <c r="G31" s="25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4"/>
      <c r="B32" s="255"/>
      <c r="C32" s="256"/>
      <c r="D32" s="255"/>
      <c r="E32" s="255"/>
      <c r="F32" s="255"/>
      <c r="G32" s="25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4"/>
      <c r="B33" s="255"/>
      <c r="C33" s="256"/>
      <c r="D33" s="255"/>
      <c r="E33" s="255"/>
      <c r="F33" s="255"/>
      <c r="G33" s="25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8"/>
      <c r="B34" s="259"/>
      <c r="C34" s="260"/>
      <c r="D34" s="259"/>
      <c r="E34" s="259"/>
      <c r="F34" s="259"/>
      <c r="G34" s="26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117</v>
      </c>
      <c r="C35" s="197" t="s">
        <v>117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199"/>
      <c r="AE36" t="s">
        <v>120</v>
      </c>
    </row>
  </sheetData>
  <mergeCells count="6">
    <mergeCell ref="A30:G34"/>
    <mergeCell ref="A1:G1"/>
    <mergeCell ref="C2:G2"/>
    <mergeCell ref="C3:G3"/>
    <mergeCell ref="C4:G4"/>
    <mergeCell ref="A29:C29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Radim Filípek</cp:lastModifiedBy>
  <cp:lastPrinted>2014-02-28T09:52:57Z</cp:lastPrinted>
  <dcterms:created xsi:type="dcterms:W3CDTF">2009-04-08T07:15:50Z</dcterms:created>
  <dcterms:modified xsi:type="dcterms:W3CDTF">2018-02-12T09:07:36Z</dcterms:modified>
</cp:coreProperties>
</file>